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sairamarulanda/Desktop/"/>
    </mc:Choice>
  </mc:AlternateContent>
  <bookViews>
    <workbookView xWindow="0" yWindow="0" windowWidth="38400" windowHeight="21600" activeTab="1"/>
  </bookViews>
  <sheets>
    <sheet name="Resumen" sheetId="4" r:id="rId1"/>
    <sheet name="Ingresos" sheetId="3" r:id="rId2"/>
  </sheets>
  <externalReferences>
    <externalReference r:id="rId3"/>
    <externalReference r:id="rId4"/>
  </externalReferences>
  <definedNames>
    <definedName name="_xlnm.Print_Area" localSheetId="1">Ingresos!$B$2:$L$35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3" l="1"/>
  <c r="K22" i="3"/>
  <c r="L21" i="3"/>
  <c r="K21" i="3"/>
  <c r="L20" i="3"/>
  <c r="K20" i="3"/>
  <c r="L19" i="3"/>
  <c r="K19" i="3"/>
  <c r="L18" i="3"/>
  <c r="K18" i="3"/>
  <c r="L17" i="3"/>
  <c r="K17" i="3"/>
  <c r="L16" i="3"/>
  <c r="K16" i="3"/>
  <c r="L15" i="3"/>
  <c r="K15" i="3"/>
  <c r="L14" i="3"/>
  <c r="L13" i="3"/>
  <c r="L12" i="3"/>
  <c r="L11" i="3"/>
  <c r="K11" i="3"/>
  <c r="L10" i="3"/>
  <c r="K10" i="3"/>
  <c r="L9" i="3"/>
  <c r="K9" i="3"/>
  <c r="L8" i="3"/>
  <c r="K8" i="3"/>
  <c r="E2" i="4"/>
  <c r="Q22" i="3"/>
  <c r="B2" i="4"/>
  <c r="P22" i="3"/>
  <c r="H7" i="3"/>
  <c r="H23" i="3"/>
  <c r="G7" i="3"/>
  <c r="L7" i="3"/>
  <c r="F7" i="3"/>
  <c r="K7" i="3"/>
  <c r="E7" i="3"/>
  <c r="E23" i="3"/>
  <c r="D7" i="3"/>
  <c r="D23" i="3"/>
  <c r="C7" i="3"/>
  <c r="C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G23" i="3"/>
  <c r="F23" i="3"/>
  <c r="K23" i="3"/>
  <c r="I7" i="3"/>
  <c r="L23" i="3"/>
  <c r="J23" i="3"/>
  <c r="I23" i="3"/>
  <c r="A3" i="4"/>
  <c r="N2" i="4"/>
  <c r="C2" i="4"/>
  <c r="D2" i="4"/>
  <c r="F2" i="4"/>
  <c r="G2" i="4"/>
  <c r="H2" i="4"/>
  <c r="I2" i="4"/>
  <c r="J2" i="4"/>
  <c r="K2" i="4"/>
  <c r="L2" i="4"/>
  <c r="M2" i="4"/>
  <c r="B3" i="4"/>
  <c r="F3" i="4"/>
  <c r="F4" i="4"/>
  <c r="J3" i="4"/>
  <c r="J4" i="4"/>
  <c r="N3" i="4"/>
  <c r="N4" i="4"/>
  <c r="D3" i="4"/>
  <c r="D4" i="4"/>
  <c r="H3" i="4"/>
  <c r="H4" i="4"/>
  <c r="L3" i="4"/>
  <c r="L4" i="4"/>
  <c r="C3" i="4"/>
  <c r="C4" i="4"/>
  <c r="G3" i="4"/>
  <c r="G4" i="4"/>
  <c r="K3" i="4"/>
  <c r="K4" i="4"/>
  <c r="E3" i="4"/>
  <c r="I3" i="4"/>
  <c r="I4" i="4"/>
  <c r="M3" i="4"/>
  <c r="M4" i="4"/>
  <c r="A2" i="4"/>
  <c r="B4" i="4"/>
  <c r="P24" i="3"/>
  <c r="P23" i="3"/>
  <c r="E4" i="4"/>
  <c r="Q24" i="3"/>
  <c r="Q23" i="3"/>
</calcChain>
</file>

<file path=xl/sharedStrings.xml><?xml version="1.0" encoding="utf-8"?>
<sst xmlns="http://schemas.openxmlformats.org/spreadsheetml/2006/main" count="64" uniqueCount="61">
  <si>
    <t>Partidas Presupuestarias</t>
  </si>
  <si>
    <t>Presupuesto Ley</t>
  </si>
  <si>
    <t>Traslados</t>
  </si>
  <si>
    <t>Crédito Adicional</t>
  </si>
  <si>
    <t>Presupuesto Modificado</t>
  </si>
  <si>
    <t>Asig. Modificado</t>
  </si>
  <si>
    <t>Ejecución</t>
  </si>
  <si>
    <t>Contrato Ejecutar</t>
  </si>
  <si>
    <t>Bloqueo Anual</t>
  </si>
  <si>
    <t>Total Compromisos</t>
  </si>
  <si>
    <t>Saldo Disponible a la fecha</t>
  </si>
  <si>
    <t>Saldo por Asignar</t>
  </si>
  <si>
    <t>Saldo Anual Disponible</t>
  </si>
  <si>
    <t>Pagado Real</t>
  </si>
  <si>
    <t>Asignación Mens.</t>
  </si>
  <si>
    <t>Recaudac.Mensual</t>
  </si>
  <si>
    <t>Asignación Acum.</t>
  </si>
  <si>
    <t>Recaudac.Acumul.</t>
  </si>
  <si>
    <t>Difer.Rec.Mens.</t>
  </si>
  <si>
    <t>Dif.Rec.Acum.</t>
  </si>
  <si>
    <t>% Ej.Mens.</t>
  </si>
  <si>
    <t>% Ej.Acum.</t>
  </si>
  <si>
    <t>***** EMPRESA METRO DE PANAMÁ, S.A.</t>
  </si>
  <si>
    <t>****  CORRIENTE</t>
  </si>
  <si>
    <t>***   INGRESOS NO TRIBUTARIOS</t>
  </si>
  <si>
    <t>**    RENTA DE ACTIVOS</t>
  </si>
  <si>
    <t>*     INGRESOS POR VENTAS DE SERVICIOS</t>
  </si>
  <si>
    <t xml:space="preserve">      I.280121419 - TRANSPORTE METRO DE PANAMA</t>
  </si>
  <si>
    <t>**    TRANSFERENCIAS CORRIENTES</t>
  </si>
  <si>
    <t>*     GOBIERNO CENTRAL</t>
  </si>
  <si>
    <t xml:space="preserve">      I.280123103 - MINISTERIO DE LA PRESIDENC</t>
  </si>
  <si>
    <t>**    INGRESOS VARIOS</t>
  </si>
  <si>
    <t>*     INGRESOS VARIOS</t>
  </si>
  <si>
    <t xml:space="preserve">      I.280126001 - MULTAS, RECARGOS E INTERES</t>
  </si>
  <si>
    <t xml:space="preserve">      I.280126099 - OTROS INGRESOS VARIOS</t>
  </si>
  <si>
    <t>***   CAPITAL</t>
  </si>
  <si>
    <t>***   OTROS INGRESOS DE CAPITAL</t>
  </si>
  <si>
    <t>**    TRANSFERENCIA DE CAPITAL</t>
  </si>
  <si>
    <t>METRO DE PANAMÁ S.A.</t>
  </si>
  <si>
    <t>TOTAL</t>
  </si>
  <si>
    <t>Presup. Modificado</t>
  </si>
  <si>
    <t>(1)</t>
  </si>
  <si>
    <t>(2)</t>
  </si>
  <si>
    <t>(3)</t>
  </si>
  <si>
    <t>(4)</t>
  </si>
  <si>
    <t>(5)</t>
  </si>
  <si>
    <t>(6)</t>
  </si>
  <si>
    <t>(7)=(4)-(3)</t>
  </si>
  <si>
    <t>(8)=(6)-(5)</t>
  </si>
  <si>
    <t>(9)=(4)/(3)</t>
  </si>
  <si>
    <t>(10)=(6)/(5)</t>
  </si>
  <si>
    <r>
      <t>Fuentes:</t>
    </r>
    <r>
      <rPr>
        <sz val="12"/>
        <color theme="1"/>
        <rFont val="Arial"/>
        <family val="2"/>
      </rPr>
      <t xml:space="preserve"> Informe de Ejecución Presupuestaria de Ingresos ZFM2, SAP-MPSA.</t>
    </r>
  </si>
  <si>
    <r>
      <t>Nota:</t>
    </r>
    <r>
      <rPr>
        <b/>
        <sz val="12"/>
        <color theme="1"/>
        <rFont val="Arial"/>
        <family val="2"/>
      </rPr>
      <t xml:space="preserve"> </t>
    </r>
  </si>
  <si>
    <r>
      <t xml:space="preserve">1) En la columna de </t>
    </r>
    <r>
      <rPr>
        <b/>
        <sz val="12"/>
        <color rgb="FF000000"/>
        <rFont val="Arial"/>
        <family val="2"/>
      </rPr>
      <t>Presupuesto Modificado</t>
    </r>
    <r>
      <rPr>
        <sz val="12"/>
        <color rgb="FF000000"/>
        <rFont val="Arial"/>
        <family val="2"/>
      </rPr>
      <t xml:space="preserve">, el monto de la partida I.280232103 de ingresos de CAPITAL fue ajustado a </t>
    </r>
    <r>
      <rPr>
        <b/>
        <sz val="12"/>
        <color rgb="FF000000"/>
        <rFont val="Arial"/>
        <family val="2"/>
      </rPr>
      <t>USD522,632,159</t>
    </r>
    <r>
      <rPr>
        <sz val="12"/>
        <color rgb="FF000000"/>
        <rFont val="Arial"/>
        <family val="2"/>
      </rPr>
      <t xml:space="preserve">, producto del traslado al MEF de USD100 MM en el Presupuesto de Inversiones (Celda remarcada en amarillo) y correcciones de registro en el sistema SAP. De igual forma, la partida I.280123103 de ingresos CORRIENTE, fue ajustado con </t>
    </r>
    <r>
      <rPr>
        <b/>
        <sz val="12"/>
        <color rgb="FF000000"/>
        <rFont val="Arial"/>
        <family val="2"/>
      </rPr>
      <t>USD9,432,043</t>
    </r>
    <r>
      <rPr>
        <sz val="12"/>
        <color rgb="FF000000"/>
        <rFont val="Arial"/>
        <family val="2"/>
      </rPr>
      <t xml:space="preserve"> producto del crédito adicional al Presupuesto de Funcionamiento (remarcado en verde).</t>
    </r>
  </si>
  <si>
    <r>
      <t xml:space="preserve">2)  La columna </t>
    </r>
    <r>
      <rPr>
        <b/>
        <sz val="12"/>
        <color rgb="FF000000"/>
        <rFont val="Arial"/>
        <family val="2"/>
      </rPr>
      <t>Asignación Mens.</t>
    </r>
    <r>
      <rPr>
        <sz val="12"/>
        <color rgb="FF000000"/>
        <rFont val="Arial"/>
        <family val="2"/>
      </rPr>
      <t xml:space="preserve"> y </t>
    </r>
    <r>
      <rPr>
        <b/>
        <sz val="12"/>
        <color rgb="FF000000"/>
        <rFont val="Arial"/>
        <family val="2"/>
      </rPr>
      <t>Asignación Acum.</t>
    </r>
    <r>
      <rPr>
        <sz val="12"/>
        <color rgb="FF000000"/>
        <rFont val="Arial"/>
        <family val="2"/>
      </rPr>
      <t xml:space="preserve"> fueron actualizadas con los montos acordes a la Mensualización del Presupuesto 2017 otorgada por el MEF, ya que el sistema SAP MPSA aún arroja datos que no son acordes con la planificación presupuestaria.</t>
    </r>
  </si>
  <si>
    <r>
      <t xml:space="preserve">3) La columna </t>
    </r>
    <r>
      <rPr>
        <b/>
        <sz val="12"/>
        <color rgb="FF000000"/>
        <rFont val="Arial"/>
        <family val="2"/>
      </rPr>
      <t xml:space="preserve">Difer.Rec.Mens. </t>
    </r>
    <r>
      <rPr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Dif.Rec.Acum.</t>
    </r>
    <r>
      <rPr>
        <sz val="12"/>
        <color rgb="FF000000"/>
        <rFont val="Arial"/>
        <family val="2"/>
      </rPr>
      <t>, se reflejan con signo negativo ya que se indica que tanto el recaudado mensual como el recaudado acumulado están por debajo de la asignacion mensual y la asignacion acumulada correspondiente.</t>
    </r>
  </si>
  <si>
    <r>
      <rPr>
        <b/>
        <u/>
        <sz val="12"/>
        <color theme="1"/>
        <rFont val="Arial"/>
        <family val="2"/>
      </rPr>
      <t>Elaborado</t>
    </r>
    <r>
      <rPr>
        <sz val="12"/>
        <color theme="1"/>
        <rFont val="Arial"/>
        <family val="2"/>
      </rPr>
      <t>: Departamento de Presupuesto, Planeación y Análisis Financiero, 1 de Septiembre 2017.</t>
    </r>
  </si>
  <si>
    <t>FUNCIONAMIENTO</t>
  </si>
  <si>
    <t>INVERSION</t>
  </si>
  <si>
    <t>TOAL</t>
  </si>
  <si>
    <r>
      <t xml:space="preserve">EJECUCIÓN PRESUPUESTARIA DE </t>
    </r>
    <r>
      <rPr>
        <b/>
        <u/>
        <sz val="16"/>
        <color theme="1"/>
        <rFont val="Arial"/>
        <family val="2"/>
      </rPr>
      <t>INGRESOS</t>
    </r>
    <r>
      <rPr>
        <b/>
        <sz val="16"/>
        <color theme="1"/>
        <rFont val="Arial"/>
        <family val="2"/>
      </rPr>
      <t xml:space="preserve"> AL 31 DE AGOSTO DE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</si>
</sst>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theme="1"/>
      <name val="Arial"/>
      <family val="2"/>
    </font>
    <font>
      <b/>
      <sz val="2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/>
    </xf>
    <xf numFmtId="40" fontId="0" fillId="0" borderId="2" xfId="1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0" fontId="2" fillId="0" borderId="2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/>
    <xf numFmtId="4" fontId="4" fillId="2" borderId="0" xfId="0" applyNumberFormat="1" applyFont="1" applyFill="1"/>
    <xf numFmtId="49" fontId="6" fillId="4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left" vertical="center"/>
    </xf>
    <xf numFmtId="38" fontId="7" fillId="3" borderId="2" xfId="0" applyNumberFormat="1" applyFont="1" applyFill="1" applyBorder="1" applyAlignment="1">
      <alignment vertical="center"/>
    </xf>
    <xf numFmtId="10" fontId="7" fillId="3" borderId="2" xfId="3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left" vertical="center"/>
    </xf>
    <xf numFmtId="38" fontId="8" fillId="2" borderId="2" xfId="0" applyNumberFormat="1" applyFont="1" applyFill="1" applyBorder="1" applyAlignment="1">
      <alignment vertical="center"/>
    </xf>
    <xf numFmtId="10" fontId="8" fillId="2" borderId="2" xfId="3" applyNumberFormat="1" applyFont="1" applyFill="1" applyBorder="1" applyAlignment="1">
      <alignment vertical="center"/>
    </xf>
    <xf numFmtId="165" fontId="4" fillId="2" borderId="0" xfId="0" applyNumberFormat="1" applyFont="1" applyFill="1"/>
    <xf numFmtId="49" fontId="6" fillId="4" borderId="2" xfId="0" applyNumberFormat="1" applyFont="1" applyFill="1" applyBorder="1" applyAlignment="1">
      <alignment horizontal="left" vertical="center"/>
    </xf>
    <xf numFmtId="38" fontId="6" fillId="4" borderId="2" xfId="0" applyNumberFormat="1" applyFont="1" applyFill="1" applyBorder="1" applyAlignment="1">
      <alignment vertical="center"/>
    </xf>
    <xf numFmtId="10" fontId="6" fillId="4" borderId="2" xfId="3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8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164" fontId="8" fillId="2" borderId="0" xfId="1" applyFont="1" applyFill="1" applyAlignment="1">
      <alignment vertical="center"/>
    </xf>
    <xf numFmtId="0" fontId="8" fillId="2" borderId="0" xfId="0" applyFont="1" applyFill="1"/>
    <xf numFmtId="49" fontId="6" fillId="4" borderId="0" xfId="0" applyNumberFormat="1" applyFont="1" applyFill="1" applyBorder="1" applyAlignment="1">
      <alignment horizontal="left" vertical="center"/>
    </xf>
    <xf numFmtId="38" fontId="6" fillId="4" borderId="0" xfId="0" applyNumberFormat="1" applyFont="1" applyFill="1" applyBorder="1" applyAlignment="1">
      <alignment vertical="center"/>
    </xf>
    <xf numFmtId="38" fontId="6" fillId="5" borderId="0" xfId="0" applyNumberFormat="1" applyFont="1" applyFill="1" applyBorder="1" applyAlignment="1">
      <alignment vertical="center"/>
    </xf>
    <xf numFmtId="38" fontId="6" fillId="6" borderId="0" xfId="0" applyNumberFormat="1" applyFont="1" applyFill="1" applyBorder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0" fontId="13" fillId="7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&#769;n%20Presupuestaria%20Agosto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&#769;n%20presupuestaria%20Inversiones%20Agost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ionamiento"/>
    </sheetNames>
    <sheetDataSet>
      <sheetData sheetId="0">
        <row r="152">
          <cell r="B152" t="str">
            <v>*** Total de Funcionamiento</v>
          </cell>
          <cell r="C152">
            <v>44672879</v>
          </cell>
          <cell r="D152">
            <v>0</v>
          </cell>
          <cell r="E152">
            <v>9432043</v>
          </cell>
          <cell r="F152">
            <v>54104922</v>
          </cell>
          <cell r="G152">
            <v>45899751.530000001</v>
          </cell>
          <cell r="H152">
            <v>22631210.220000003</v>
          </cell>
          <cell r="I152">
            <v>11228710.220000001</v>
          </cell>
          <cell r="J152">
            <v>3278813.29</v>
          </cell>
          <cell r="K152">
            <v>37138733.729999997</v>
          </cell>
          <cell r="L152">
            <v>8761017.8000000007</v>
          </cell>
          <cell r="M152">
            <v>8205170.4699999997</v>
          </cell>
          <cell r="N152">
            <v>16966188.27</v>
          </cell>
          <cell r="O152">
            <v>22017108.299999997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</sheetNames>
    <sheetDataSet>
      <sheetData sheetId="0">
        <row r="77">
          <cell r="B77" t="str">
            <v>** TOTAL INVERSIÓN</v>
          </cell>
          <cell r="C77">
            <v>632251602</v>
          </cell>
          <cell r="D77">
            <v>0</v>
          </cell>
          <cell r="E77">
            <v>-118707277</v>
          </cell>
          <cell r="F77">
            <v>513544325</v>
          </cell>
          <cell r="G77">
            <v>501677257.49999994</v>
          </cell>
          <cell r="H77">
            <v>75096747.170000002</v>
          </cell>
          <cell r="I77">
            <v>243249896.98000002</v>
          </cell>
          <cell r="J77">
            <v>141854747.13</v>
          </cell>
          <cell r="K77">
            <v>460201391.28000003</v>
          </cell>
          <cell r="L77">
            <v>41475866.220000006</v>
          </cell>
          <cell r="M77">
            <v>11867067.5</v>
          </cell>
          <cell r="N77">
            <v>53342933.719999991</v>
          </cell>
          <cell r="O77">
            <v>37208179.600000001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>
      <selection activeCell="E8" sqref="E8"/>
    </sheetView>
  </sheetViews>
  <sheetFormatPr baseColWidth="10" defaultColWidth="11.3984375" defaultRowHeight="15" x14ac:dyDescent="0.2"/>
  <cols>
    <col min="1" max="1" width="26.796875" style="1" bestFit="1" customWidth="1"/>
    <col min="2" max="14" width="16.3984375" style="1" customWidth="1"/>
    <col min="15" max="16384" width="11.3984375" style="1"/>
  </cols>
  <sheetData>
    <row r="1" spans="1:14" s="3" customFormat="1" ht="4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s="2" customFormat="1" ht="24" customHeight="1" x14ac:dyDescent="0.2">
      <c r="A2" s="5" t="str">
        <f>[1]Funcionamiento!B152</f>
        <v>*** Total de Funcionamiento</v>
      </c>
      <c r="B2" s="6">
        <f>[1]Funcionamiento!C152</f>
        <v>44672879</v>
      </c>
      <c r="C2" s="6">
        <f>[1]Funcionamiento!D152</f>
        <v>0</v>
      </c>
      <c r="D2" s="6">
        <f>[1]Funcionamiento!E152</f>
        <v>9432043</v>
      </c>
      <c r="E2" s="6">
        <f>[1]Funcionamiento!F152</f>
        <v>54104922</v>
      </c>
      <c r="F2" s="6">
        <f>[1]Funcionamiento!G152</f>
        <v>45899751.530000001</v>
      </c>
      <c r="G2" s="6">
        <f>[1]Funcionamiento!H152</f>
        <v>22631210.220000003</v>
      </c>
      <c r="H2" s="6">
        <f>[1]Funcionamiento!I152</f>
        <v>11228710.220000001</v>
      </c>
      <c r="I2" s="6">
        <f>[1]Funcionamiento!J152</f>
        <v>3278813.29</v>
      </c>
      <c r="J2" s="6">
        <f>[1]Funcionamiento!K152</f>
        <v>37138733.729999997</v>
      </c>
      <c r="K2" s="6">
        <f>[1]Funcionamiento!L152</f>
        <v>8761017.8000000007</v>
      </c>
      <c r="L2" s="6">
        <f>[1]Funcionamiento!M152</f>
        <v>8205170.4699999997</v>
      </c>
      <c r="M2" s="6">
        <f>[1]Funcionamiento!N152</f>
        <v>16966188.27</v>
      </c>
      <c r="N2" s="6">
        <f>[1]Funcionamiento!O152</f>
        <v>22017108.299999997</v>
      </c>
    </row>
    <row r="3" spans="1:14" s="2" customFormat="1" ht="24" customHeight="1" x14ac:dyDescent="0.2">
      <c r="A3" s="5" t="str">
        <f>[2]Inversion!B77</f>
        <v>** TOTAL INVERSIÓN</v>
      </c>
      <c r="B3" s="6">
        <f>[2]Inversion!C77</f>
        <v>632251602</v>
      </c>
      <c r="C3" s="6">
        <f>[2]Inversion!D77</f>
        <v>0</v>
      </c>
      <c r="D3" s="6">
        <f>[2]Inversion!E77</f>
        <v>-118707277</v>
      </c>
      <c r="E3" s="6">
        <f>[2]Inversion!F77</f>
        <v>513544325</v>
      </c>
      <c r="F3" s="6">
        <f>[2]Inversion!G77</f>
        <v>501677257.49999994</v>
      </c>
      <c r="G3" s="6">
        <f>[2]Inversion!H77</f>
        <v>75096747.170000002</v>
      </c>
      <c r="H3" s="6">
        <f>[2]Inversion!I77</f>
        <v>243249896.98000002</v>
      </c>
      <c r="I3" s="6">
        <f>[2]Inversion!J77</f>
        <v>141854747.13</v>
      </c>
      <c r="J3" s="6">
        <f>[2]Inversion!K77</f>
        <v>460201391.28000003</v>
      </c>
      <c r="K3" s="6">
        <f>[2]Inversion!L77</f>
        <v>41475866.220000006</v>
      </c>
      <c r="L3" s="6">
        <f>[2]Inversion!M77</f>
        <v>11867067.5</v>
      </c>
      <c r="M3" s="6">
        <f>[2]Inversion!N77</f>
        <v>53342933.719999991</v>
      </c>
      <c r="N3" s="6">
        <f>[2]Inversion!O77</f>
        <v>37208179.600000001</v>
      </c>
    </row>
    <row r="4" spans="1:14" s="9" customFormat="1" ht="24" customHeight="1" x14ac:dyDescent="0.2">
      <c r="A4" s="7" t="s">
        <v>39</v>
      </c>
      <c r="B4" s="8">
        <f>B2+B3</f>
        <v>676924481</v>
      </c>
      <c r="C4" s="8">
        <f t="shared" ref="C4:N4" si="0">C2+C3</f>
        <v>0</v>
      </c>
      <c r="D4" s="8">
        <f t="shared" si="0"/>
        <v>-109275234</v>
      </c>
      <c r="E4" s="8">
        <f t="shared" si="0"/>
        <v>567649247</v>
      </c>
      <c r="F4" s="8">
        <f t="shared" si="0"/>
        <v>547577009.02999997</v>
      </c>
      <c r="G4" s="8">
        <f t="shared" si="0"/>
        <v>97727957.390000001</v>
      </c>
      <c r="H4" s="8">
        <f t="shared" si="0"/>
        <v>254478607.20000002</v>
      </c>
      <c r="I4" s="8">
        <f t="shared" si="0"/>
        <v>145133560.41999999</v>
      </c>
      <c r="J4" s="8">
        <f t="shared" si="0"/>
        <v>497340125.01000005</v>
      </c>
      <c r="K4" s="8">
        <f t="shared" si="0"/>
        <v>50236884.020000011</v>
      </c>
      <c r="L4" s="8">
        <f t="shared" si="0"/>
        <v>20072237.969999999</v>
      </c>
      <c r="M4" s="8">
        <f t="shared" si="0"/>
        <v>70309121.989999995</v>
      </c>
      <c r="N4" s="8">
        <f t="shared" si="0"/>
        <v>59225287.899999999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Q44"/>
  <sheetViews>
    <sheetView tabSelected="1" zoomScale="70" zoomScaleNormal="70" zoomScalePageLayoutView="70" workbookViewId="0">
      <selection activeCell="J20" sqref="J20"/>
    </sheetView>
  </sheetViews>
  <sheetFormatPr baseColWidth="10" defaultColWidth="11.3984375" defaultRowHeight="13" x14ac:dyDescent="0.15"/>
  <cols>
    <col min="1" max="1" width="5.19921875" style="10" customWidth="1"/>
    <col min="2" max="2" width="57.19921875" style="10" customWidth="1"/>
    <col min="3" max="12" width="17.796875" style="10" customWidth="1"/>
    <col min="13" max="14" width="11.3984375" style="10"/>
    <col min="15" max="15" width="22.59765625" style="10" bestFit="1" customWidth="1"/>
    <col min="16" max="17" width="14.796875" style="10" bestFit="1" customWidth="1"/>
    <col min="18" max="16384" width="11.3984375" style="10"/>
  </cols>
  <sheetData>
    <row r="2" spans="2:12" ht="35" x14ac:dyDescent="0.35">
      <c r="B2" s="35" t="s">
        <v>38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2" ht="20" x14ac:dyDescent="0.2">
      <c r="B3" s="36" t="s">
        <v>60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x14ac:dyDescent="0.15">
      <c r="D4" s="11"/>
    </row>
    <row r="5" spans="2:12" ht="30.75" customHeight="1" x14ac:dyDescent="0.15">
      <c r="B5" s="37" t="s">
        <v>0</v>
      </c>
      <c r="C5" s="12" t="s">
        <v>1</v>
      </c>
      <c r="D5" s="12" t="s">
        <v>40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12" t="s">
        <v>20</v>
      </c>
      <c r="L5" s="12" t="s">
        <v>21</v>
      </c>
    </row>
    <row r="6" spans="2:12" ht="21" customHeight="1" x14ac:dyDescent="0.15">
      <c r="B6" s="38"/>
      <c r="C6" s="13" t="s">
        <v>41</v>
      </c>
      <c r="D6" s="13" t="s">
        <v>42</v>
      </c>
      <c r="E6" s="13" t="s">
        <v>43</v>
      </c>
      <c r="F6" s="13" t="s">
        <v>44</v>
      </c>
      <c r="G6" s="13" t="s">
        <v>45</v>
      </c>
      <c r="H6" s="13" t="s">
        <v>46</v>
      </c>
      <c r="I6" s="13" t="s">
        <v>47</v>
      </c>
      <c r="J6" s="13" t="s">
        <v>48</v>
      </c>
      <c r="K6" s="13" t="s">
        <v>49</v>
      </c>
      <c r="L6" s="13" t="s">
        <v>50</v>
      </c>
    </row>
    <row r="7" spans="2:12" ht="22.5" customHeight="1" x14ac:dyDescent="0.15">
      <c r="B7" s="14" t="s">
        <v>23</v>
      </c>
      <c r="C7" s="15">
        <f>C9+C12+C15</f>
        <v>44672879</v>
      </c>
      <c r="D7" s="15">
        <f t="shared" ref="D7:H7" si="0">D9+D12+D15</f>
        <v>54104922</v>
      </c>
      <c r="E7" s="15">
        <f t="shared" si="0"/>
        <v>3161573</v>
      </c>
      <c r="F7" s="15">
        <f t="shared" si="0"/>
        <v>2125853.86</v>
      </c>
      <c r="G7" s="15">
        <f t="shared" si="0"/>
        <v>32026599</v>
      </c>
      <c r="H7" s="15">
        <f t="shared" si="0"/>
        <v>25242025.370000001</v>
      </c>
      <c r="I7" s="15">
        <f>F7-E7</f>
        <v>-1035719.1400000001</v>
      </c>
      <c r="J7" s="15">
        <f>H7-G7</f>
        <v>-6784573.629999999</v>
      </c>
      <c r="K7" s="16">
        <f>F7/E7</f>
        <v>0.67240385086790655</v>
      </c>
      <c r="L7" s="16">
        <f>H7/G7</f>
        <v>0.78815816097113534</v>
      </c>
    </row>
    <row r="8" spans="2:12" ht="22.5" customHeight="1" x14ac:dyDescent="0.15">
      <c r="B8" s="17" t="s">
        <v>24</v>
      </c>
      <c r="C8" s="18">
        <v>44672878</v>
      </c>
      <c r="D8" s="18">
        <v>44672878</v>
      </c>
      <c r="E8" s="18">
        <v>3161573</v>
      </c>
      <c r="F8" s="18">
        <v>2125853.86</v>
      </c>
      <c r="G8" s="18">
        <v>32026599</v>
      </c>
      <c r="H8" s="18">
        <v>25242025.370000001</v>
      </c>
      <c r="I8" s="18">
        <f t="shared" ref="I8:I23" si="1">F8-E8</f>
        <v>-1035719.1400000001</v>
      </c>
      <c r="J8" s="18">
        <f t="shared" ref="J8:J23" si="2">H8-G8</f>
        <v>-6784573.629999999</v>
      </c>
      <c r="K8" s="19">
        <f t="shared" ref="K8:K23" si="3">F8/E8</f>
        <v>0.67240385086790655</v>
      </c>
      <c r="L8" s="19">
        <f t="shared" ref="L8:L23" si="4">H8/G8</f>
        <v>0.78815816097113534</v>
      </c>
    </row>
    <row r="9" spans="2:12" ht="22.5" customHeight="1" x14ac:dyDescent="0.15">
      <c r="B9" s="17" t="s">
        <v>25</v>
      </c>
      <c r="C9" s="18">
        <v>35689424</v>
      </c>
      <c r="D9" s="18">
        <v>35689423</v>
      </c>
      <c r="E9" s="18">
        <v>2974119</v>
      </c>
      <c r="F9" s="18">
        <v>2109632.75</v>
      </c>
      <c r="G9" s="18">
        <v>23792952</v>
      </c>
      <c r="H9" s="18">
        <v>18141930.59</v>
      </c>
      <c r="I9" s="18">
        <f t="shared" si="1"/>
        <v>-864486.25</v>
      </c>
      <c r="J9" s="18">
        <f t="shared" si="2"/>
        <v>-5651021.4100000001</v>
      </c>
      <c r="K9" s="19">
        <f t="shared" si="3"/>
        <v>0.70933030924451912</v>
      </c>
      <c r="L9" s="19">
        <f t="shared" si="4"/>
        <v>0.76249179126659017</v>
      </c>
    </row>
    <row r="10" spans="2:12" ht="22.5" customHeight="1" x14ac:dyDescent="0.15">
      <c r="B10" s="17" t="s">
        <v>26</v>
      </c>
      <c r="C10" s="18">
        <v>35689424</v>
      </c>
      <c r="D10" s="18">
        <v>35689423</v>
      </c>
      <c r="E10" s="18">
        <v>2974119</v>
      </c>
      <c r="F10" s="18">
        <v>2109632.75</v>
      </c>
      <c r="G10" s="18">
        <v>23792952</v>
      </c>
      <c r="H10" s="18">
        <v>18141930.59</v>
      </c>
      <c r="I10" s="18">
        <f t="shared" si="1"/>
        <v>-864486.25</v>
      </c>
      <c r="J10" s="18">
        <f t="shared" si="2"/>
        <v>-5651021.4100000001</v>
      </c>
      <c r="K10" s="19">
        <f t="shared" si="3"/>
        <v>0.70933030924451912</v>
      </c>
      <c r="L10" s="19">
        <f t="shared" si="4"/>
        <v>0.76249179126659017</v>
      </c>
    </row>
    <row r="11" spans="2:12" ht="22.5" customHeight="1" x14ac:dyDescent="0.15">
      <c r="B11" s="17" t="s">
        <v>27</v>
      </c>
      <c r="C11" s="18">
        <v>35689424</v>
      </c>
      <c r="D11" s="18">
        <v>35689423</v>
      </c>
      <c r="E11" s="18">
        <v>2974119</v>
      </c>
      <c r="F11" s="18">
        <v>2109632.75</v>
      </c>
      <c r="G11" s="18">
        <v>23792952</v>
      </c>
      <c r="H11" s="18">
        <v>18141930.59</v>
      </c>
      <c r="I11" s="18">
        <f t="shared" si="1"/>
        <v>-864486.25</v>
      </c>
      <c r="J11" s="18">
        <f t="shared" si="2"/>
        <v>-5651021.4100000001</v>
      </c>
      <c r="K11" s="19">
        <f t="shared" si="3"/>
        <v>0.70933030924451912</v>
      </c>
      <c r="L11" s="19">
        <f t="shared" si="4"/>
        <v>0.76249179126659017</v>
      </c>
    </row>
    <row r="12" spans="2:12" ht="22.5" customHeight="1" x14ac:dyDescent="0.15">
      <c r="B12" s="14" t="s">
        <v>28</v>
      </c>
      <c r="C12" s="15">
        <v>6734015</v>
      </c>
      <c r="D12" s="15">
        <v>16166059</v>
      </c>
      <c r="E12" s="15">
        <v>0</v>
      </c>
      <c r="F12" s="15">
        <v>0</v>
      </c>
      <c r="G12" s="15">
        <v>6734015</v>
      </c>
      <c r="H12" s="15">
        <v>6734015</v>
      </c>
      <c r="I12" s="15">
        <f t="shared" si="1"/>
        <v>0</v>
      </c>
      <c r="J12" s="15">
        <f t="shared" si="2"/>
        <v>0</v>
      </c>
      <c r="K12" s="16">
        <v>0</v>
      </c>
      <c r="L12" s="16">
        <f t="shared" si="4"/>
        <v>1</v>
      </c>
    </row>
    <row r="13" spans="2:12" ht="22.5" customHeight="1" x14ac:dyDescent="0.15">
      <c r="B13" s="17" t="s">
        <v>29</v>
      </c>
      <c r="C13" s="18">
        <v>6734015</v>
      </c>
      <c r="D13" s="18">
        <v>16166059</v>
      </c>
      <c r="E13" s="18">
        <v>0</v>
      </c>
      <c r="F13" s="18">
        <v>0</v>
      </c>
      <c r="G13" s="18">
        <v>6734015</v>
      </c>
      <c r="H13" s="18">
        <v>6734015</v>
      </c>
      <c r="I13" s="18">
        <f t="shared" si="1"/>
        <v>0</v>
      </c>
      <c r="J13" s="18">
        <f t="shared" si="2"/>
        <v>0</v>
      </c>
      <c r="K13" s="19">
        <v>0</v>
      </c>
      <c r="L13" s="19">
        <f t="shared" si="4"/>
        <v>1</v>
      </c>
    </row>
    <row r="14" spans="2:12" ht="22.5" customHeight="1" x14ac:dyDescent="0.15">
      <c r="B14" s="17" t="s">
        <v>30</v>
      </c>
      <c r="C14" s="18">
        <v>6734015</v>
      </c>
      <c r="D14" s="18">
        <v>16166059</v>
      </c>
      <c r="E14" s="18">
        <v>0</v>
      </c>
      <c r="F14" s="18">
        <v>0</v>
      </c>
      <c r="G14" s="18">
        <v>6734015</v>
      </c>
      <c r="H14" s="18">
        <v>6734015</v>
      </c>
      <c r="I14" s="18">
        <f t="shared" si="1"/>
        <v>0</v>
      </c>
      <c r="J14" s="18">
        <f t="shared" si="2"/>
        <v>0</v>
      </c>
      <c r="K14" s="19">
        <v>0</v>
      </c>
      <c r="L14" s="19">
        <f t="shared" si="4"/>
        <v>1</v>
      </c>
    </row>
    <row r="15" spans="2:12" ht="22.5" customHeight="1" x14ac:dyDescent="0.15">
      <c r="B15" s="14" t="s">
        <v>31</v>
      </c>
      <c r="C15" s="15">
        <v>2249440</v>
      </c>
      <c r="D15" s="15">
        <v>2249440</v>
      </c>
      <c r="E15" s="15">
        <v>187454</v>
      </c>
      <c r="F15" s="15">
        <v>16221.11</v>
      </c>
      <c r="G15" s="15">
        <v>1499632</v>
      </c>
      <c r="H15" s="15">
        <v>366079.78</v>
      </c>
      <c r="I15" s="15">
        <f t="shared" si="1"/>
        <v>-171232.89</v>
      </c>
      <c r="J15" s="15">
        <f t="shared" si="2"/>
        <v>-1133552.22</v>
      </c>
      <c r="K15" s="16">
        <f t="shared" si="3"/>
        <v>8.6533816296264693E-2</v>
      </c>
      <c r="L15" s="16">
        <f t="shared" si="4"/>
        <v>0.24411307574124855</v>
      </c>
    </row>
    <row r="16" spans="2:12" ht="22.5" customHeight="1" x14ac:dyDescent="0.15">
      <c r="B16" s="17" t="s">
        <v>32</v>
      </c>
      <c r="C16" s="18">
        <v>2249440</v>
      </c>
      <c r="D16" s="18">
        <v>2249440</v>
      </c>
      <c r="E16" s="18">
        <v>187454</v>
      </c>
      <c r="F16" s="18">
        <v>16221.11</v>
      </c>
      <c r="G16" s="18">
        <v>1499632</v>
      </c>
      <c r="H16" s="18">
        <v>366079.78</v>
      </c>
      <c r="I16" s="18">
        <f t="shared" si="1"/>
        <v>-171232.89</v>
      </c>
      <c r="J16" s="18">
        <f t="shared" si="2"/>
        <v>-1133552.22</v>
      </c>
      <c r="K16" s="19">
        <f t="shared" si="3"/>
        <v>8.6533816296264693E-2</v>
      </c>
      <c r="L16" s="19">
        <f t="shared" si="4"/>
        <v>0.24411307574124855</v>
      </c>
    </row>
    <row r="17" spans="2:17" ht="22.5" customHeight="1" x14ac:dyDescent="0.15">
      <c r="B17" s="17" t="s">
        <v>33</v>
      </c>
      <c r="C17" s="18">
        <v>5000</v>
      </c>
      <c r="D17" s="18">
        <v>5000</v>
      </c>
      <c r="E17" s="18">
        <v>417</v>
      </c>
      <c r="F17" s="18">
        <v>0</v>
      </c>
      <c r="G17" s="18">
        <v>3336</v>
      </c>
      <c r="H17" s="18">
        <v>4193.8</v>
      </c>
      <c r="I17" s="18">
        <f t="shared" si="1"/>
        <v>-417</v>
      </c>
      <c r="J17" s="18">
        <f t="shared" si="2"/>
        <v>857.80000000000018</v>
      </c>
      <c r="K17" s="19">
        <f t="shared" si="3"/>
        <v>0</v>
      </c>
      <c r="L17" s="19">
        <f t="shared" si="4"/>
        <v>1.2571342925659472</v>
      </c>
    </row>
    <row r="18" spans="2:17" ht="22.5" customHeight="1" x14ac:dyDescent="0.15">
      <c r="B18" s="17" t="s">
        <v>34</v>
      </c>
      <c r="C18" s="18">
        <v>2244440</v>
      </c>
      <c r="D18" s="18">
        <v>2244440</v>
      </c>
      <c r="E18" s="18">
        <v>187037</v>
      </c>
      <c r="F18" s="18">
        <v>16221.11</v>
      </c>
      <c r="G18" s="18">
        <v>1496296</v>
      </c>
      <c r="H18" s="18">
        <v>361885.98</v>
      </c>
      <c r="I18" s="18">
        <f t="shared" si="1"/>
        <v>-170815.89</v>
      </c>
      <c r="J18" s="18">
        <f t="shared" si="2"/>
        <v>-1134410.02</v>
      </c>
      <c r="K18" s="19">
        <f t="shared" si="3"/>
        <v>8.672674390628593E-2</v>
      </c>
      <c r="L18" s="19">
        <f t="shared" si="4"/>
        <v>0.24185453947614641</v>
      </c>
    </row>
    <row r="19" spans="2:17" ht="22.5" customHeight="1" x14ac:dyDescent="0.15">
      <c r="B19" s="14" t="s">
        <v>35</v>
      </c>
      <c r="C19" s="15">
        <v>632251602</v>
      </c>
      <c r="D19" s="15">
        <v>513200116</v>
      </c>
      <c r="E19" s="15">
        <v>131832964</v>
      </c>
      <c r="F19" s="15">
        <v>131832964</v>
      </c>
      <c r="G19" s="15">
        <v>372824165</v>
      </c>
      <c r="H19" s="15">
        <v>372824165</v>
      </c>
      <c r="I19" s="15">
        <f t="shared" si="1"/>
        <v>0</v>
      </c>
      <c r="J19" s="15">
        <f t="shared" si="2"/>
        <v>0</v>
      </c>
      <c r="K19" s="16">
        <f t="shared" si="3"/>
        <v>1</v>
      </c>
      <c r="L19" s="16">
        <f t="shared" si="4"/>
        <v>1</v>
      </c>
    </row>
    <row r="20" spans="2:17" ht="22.5" customHeight="1" x14ac:dyDescent="0.15">
      <c r="B20" s="17" t="s">
        <v>36</v>
      </c>
      <c r="C20" s="18">
        <v>632251602</v>
      </c>
      <c r="D20" s="18">
        <v>513200116</v>
      </c>
      <c r="E20" s="18">
        <v>131832964</v>
      </c>
      <c r="F20" s="18">
        <v>131832964</v>
      </c>
      <c r="G20" s="18">
        <v>372824165</v>
      </c>
      <c r="H20" s="18">
        <v>372824165</v>
      </c>
      <c r="I20" s="18">
        <f t="shared" si="1"/>
        <v>0</v>
      </c>
      <c r="J20" s="18">
        <f t="shared" si="2"/>
        <v>0</v>
      </c>
      <c r="K20" s="19">
        <f t="shared" si="3"/>
        <v>1</v>
      </c>
      <c r="L20" s="19">
        <f t="shared" si="4"/>
        <v>1</v>
      </c>
    </row>
    <row r="21" spans="2:17" ht="22.5" customHeight="1" x14ac:dyDescent="0.15">
      <c r="B21" s="17" t="s">
        <v>37</v>
      </c>
      <c r="C21" s="18">
        <v>632251602</v>
      </c>
      <c r="D21" s="18">
        <v>513200116</v>
      </c>
      <c r="E21" s="18">
        <v>131832964</v>
      </c>
      <c r="F21" s="18">
        <v>131832964</v>
      </c>
      <c r="G21" s="18">
        <v>372824165</v>
      </c>
      <c r="H21" s="18">
        <v>372824165</v>
      </c>
      <c r="I21" s="18">
        <f t="shared" si="1"/>
        <v>0</v>
      </c>
      <c r="J21" s="18">
        <f t="shared" si="2"/>
        <v>0</v>
      </c>
      <c r="K21" s="19">
        <f t="shared" si="3"/>
        <v>1</v>
      </c>
      <c r="L21" s="19">
        <f t="shared" si="4"/>
        <v>1</v>
      </c>
      <c r="N21" s="20"/>
      <c r="O21" s="20"/>
    </row>
    <row r="22" spans="2:17" ht="22.5" customHeight="1" x14ac:dyDescent="0.15">
      <c r="B22" s="17" t="s">
        <v>29</v>
      </c>
      <c r="C22" s="18">
        <v>632251602</v>
      </c>
      <c r="D22" s="18">
        <v>513200116</v>
      </c>
      <c r="E22" s="18">
        <v>131832964</v>
      </c>
      <c r="F22" s="18">
        <v>131832964</v>
      </c>
      <c r="G22" s="18">
        <v>372824165</v>
      </c>
      <c r="H22" s="18">
        <v>372824165</v>
      </c>
      <c r="I22" s="18">
        <f t="shared" si="1"/>
        <v>0</v>
      </c>
      <c r="J22" s="18">
        <f t="shared" si="2"/>
        <v>0</v>
      </c>
      <c r="K22" s="19">
        <f t="shared" si="3"/>
        <v>1</v>
      </c>
      <c r="L22" s="19">
        <f t="shared" si="4"/>
        <v>1</v>
      </c>
      <c r="N22" s="20"/>
      <c r="O22" s="30" t="s">
        <v>57</v>
      </c>
      <c r="P22" s="33">
        <f>Resumen!B2</f>
        <v>44672879</v>
      </c>
      <c r="Q22" s="32">
        <f>Resumen!E2</f>
        <v>54104922</v>
      </c>
    </row>
    <row r="23" spans="2:17" ht="22.5" customHeight="1" x14ac:dyDescent="0.15">
      <c r="B23" s="21" t="s">
        <v>22</v>
      </c>
      <c r="C23" s="22">
        <f>TRUNC(SUM(C7,C19),0)</f>
        <v>676924481</v>
      </c>
      <c r="D23" s="22">
        <f t="shared" ref="D23:H23" si="5">SUM(D7,D19)</f>
        <v>567305038</v>
      </c>
      <c r="E23" s="22">
        <f t="shared" si="5"/>
        <v>134994537</v>
      </c>
      <c r="F23" s="22">
        <f t="shared" si="5"/>
        <v>133958817.86</v>
      </c>
      <c r="G23" s="22">
        <f t="shared" si="5"/>
        <v>404850764</v>
      </c>
      <c r="H23" s="22">
        <f t="shared" si="5"/>
        <v>398066190.37</v>
      </c>
      <c r="I23" s="22">
        <f t="shared" si="1"/>
        <v>-1035719.1400000006</v>
      </c>
      <c r="J23" s="22">
        <f t="shared" si="2"/>
        <v>-6784573.6299999952</v>
      </c>
      <c r="K23" s="23">
        <f t="shared" si="3"/>
        <v>0.99232769589779768</v>
      </c>
      <c r="L23" s="23">
        <f t="shared" si="4"/>
        <v>0.98324179121470057</v>
      </c>
      <c r="O23" s="30" t="s">
        <v>58</v>
      </c>
      <c r="P23" s="33">
        <f>Resumen!B3</f>
        <v>632251602</v>
      </c>
      <c r="Q23" s="32">
        <f>Resumen!E3</f>
        <v>513544325</v>
      </c>
    </row>
    <row r="24" spans="2:17" ht="22.5" customHeight="1" x14ac:dyDescent="0.15">
      <c r="O24" s="30" t="s">
        <v>59</v>
      </c>
      <c r="P24" s="31">
        <f>Resumen!B4</f>
        <v>676924481</v>
      </c>
      <c r="Q24" s="31">
        <f>Resumen!E4</f>
        <v>567649247</v>
      </c>
    </row>
    <row r="25" spans="2:17" ht="16" x14ac:dyDescent="0.15">
      <c r="B25" s="24" t="s">
        <v>51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2:17" ht="16" x14ac:dyDescent="0.15">
      <c r="B26" s="25" t="s">
        <v>56</v>
      </c>
      <c r="C26" s="25"/>
      <c r="D26" s="25"/>
      <c r="E26" s="26"/>
      <c r="F26" s="25"/>
      <c r="G26" s="25"/>
      <c r="H26" s="25"/>
      <c r="I26" s="25"/>
      <c r="J26" s="25"/>
      <c r="K26" s="25"/>
      <c r="L26" s="25"/>
    </row>
    <row r="27" spans="2:17" ht="16" x14ac:dyDescent="0.15">
      <c r="B27" s="25"/>
      <c r="C27" s="25"/>
      <c r="D27" s="25"/>
      <c r="E27" s="25"/>
      <c r="F27" s="26"/>
      <c r="G27" s="25"/>
      <c r="H27" s="25"/>
      <c r="I27" s="25"/>
      <c r="J27" s="25"/>
      <c r="K27" s="25"/>
      <c r="L27" s="25"/>
    </row>
    <row r="28" spans="2:17" ht="16" x14ac:dyDescent="0.15">
      <c r="B28" s="24" t="s">
        <v>52</v>
      </c>
      <c r="C28" s="25"/>
      <c r="D28" s="25"/>
      <c r="E28" s="25"/>
      <c r="F28" s="27"/>
      <c r="G28" s="28"/>
      <c r="H28" s="25"/>
      <c r="I28" s="25"/>
      <c r="J28" s="25"/>
      <c r="K28" s="25"/>
      <c r="L28" s="25"/>
    </row>
    <row r="29" spans="2:17" ht="16" x14ac:dyDescent="0.1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7" ht="53.25" customHeight="1" x14ac:dyDescent="0.15">
      <c r="B30" s="34" t="s">
        <v>53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2:17" ht="16" x14ac:dyDescent="0.2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7" ht="35.25" customHeight="1" x14ac:dyDescent="0.15">
      <c r="B32" s="34" t="s">
        <v>54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ht="16" x14ac:dyDescent="0.2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2:12" ht="35.25" customHeight="1" x14ac:dyDescent="0.15">
      <c r="B34" s="34" t="s">
        <v>55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2:12" x14ac:dyDescent="0.15">
      <c r="C35" s="20"/>
      <c r="D35" s="20"/>
      <c r="E35" s="20"/>
      <c r="F35" s="20"/>
      <c r="G35" s="20"/>
      <c r="H35" s="20"/>
    </row>
    <row r="36" spans="2:12" x14ac:dyDescent="0.15">
      <c r="C36" s="20"/>
      <c r="D36" s="20"/>
      <c r="E36" s="20"/>
      <c r="F36" s="20"/>
      <c r="G36" s="20"/>
      <c r="H36" s="20"/>
    </row>
    <row r="37" spans="2:12" x14ac:dyDescent="0.15">
      <c r="C37" s="20"/>
      <c r="D37" s="20"/>
      <c r="E37" s="20"/>
      <c r="F37" s="20"/>
      <c r="G37" s="20"/>
      <c r="H37" s="20"/>
    </row>
    <row r="38" spans="2:12" x14ac:dyDescent="0.15">
      <c r="C38" s="20"/>
      <c r="D38" s="20"/>
      <c r="E38" s="20"/>
      <c r="F38" s="20"/>
      <c r="G38" s="20"/>
      <c r="H38" s="20"/>
    </row>
    <row r="39" spans="2:12" x14ac:dyDescent="0.15">
      <c r="C39" s="20"/>
      <c r="D39" s="20"/>
      <c r="E39" s="20"/>
      <c r="F39" s="20"/>
      <c r="G39" s="20"/>
      <c r="H39" s="20"/>
    </row>
    <row r="40" spans="2:12" x14ac:dyDescent="0.15">
      <c r="C40" s="20"/>
      <c r="D40" s="20"/>
      <c r="E40" s="20"/>
      <c r="F40" s="20"/>
      <c r="G40" s="20"/>
      <c r="H40" s="20"/>
    </row>
    <row r="41" spans="2:12" x14ac:dyDescent="0.15">
      <c r="C41" s="20"/>
      <c r="D41" s="20"/>
      <c r="E41" s="20"/>
      <c r="F41" s="20"/>
      <c r="G41" s="20"/>
      <c r="H41" s="20"/>
    </row>
    <row r="42" spans="2:12" x14ac:dyDescent="0.15">
      <c r="C42" s="20"/>
      <c r="D42" s="20"/>
      <c r="E42" s="20"/>
      <c r="F42" s="20"/>
      <c r="G42" s="20"/>
      <c r="H42" s="20"/>
    </row>
    <row r="43" spans="2:12" x14ac:dyDescent="0.15">
      <c r="C43" s="20"/>
      <c r="D43" s="20"/>
      <c r="E43" s="20"/>
      <c r="F43" s="20"/>
      <c r="G43" s="20"/>
      <c r="H43" s="20"/>
    </row>
    <row r="44" spans="2:12" x14ac:dyDescent="0.15">
      <c r="C44" s="20"/>
      <c r="D44" s="20"/>
      <c r="E44" s="20"/>
      <c r="F44" s="20"/>
      <c r="G44" s="20"/>
      <c r="H44" s="20"/>
    </row>
  </sheetData>
  <mergeCells count="6">
    <mergeCell ref="B34:L34"/>
    <mergeCell ref="B2:L2"/>
    <mergeCell ref="B3:L3"/>
    <mergeCell ref="B5:B6"/>
    <mergeCell ref="B30:L30"/>
    <mergeCell ref="B32:L32"/>
  </mergeCells>
  <printOptions horizontalCentered="1"/>
  <pageMargins left="0.70866141732283472" right="0.70866141732283472" top="0.74803149606299213" bottom="0.74803149606299213" header="0.31496062992125984" footer="0.31496062992125984"/>
  <pageSetup paperSize="17" scale="84" fitToHeight="0" orientation="landscape" r:id="rId1"/>
  <headerFooter>
    <oddFooter>&amp;LDirección de Finanzas
MPSA&amp;R&amp;D
&amp;T</oddFooter>
  </headerFooter>
  <ignoredErrors>
    <ignoredError sqref="C6:L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Ingresos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Abdiel Dutary</dc:creator>
  <cp:lastModifiedBy>Usuario de Microsoft Office</cp:lastModifiedBy>
  <cp:lastPrinted>2017-09-04T14:54:22Z</cp:lastPrinted>
  <dcterms:created xsi:type="dcterms:W3CDTF">2017-09-01T19:28:06Z</dcterms:created>
  <dcterms:modified xsi:type="dcterms:W3CDTF">2017-09-19T22:08:10Z</dcterms:modified>
</cp:coreProperties>
</file>